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75" windowHeight="1305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<sst xmlns="http://schemas.openxmlformats.org/spreadsheetml/2006/main" count="207" uniqueCount="191">
  <si>
    <t>1.</t>
  </si>
  <si>
    <t>1.1.</t>
  </si>
  <si>
    <t>1.1.1.</t>
  </si>
  <si>
    <t>1.1.1.1.</t>
  </si>
  <si>
    <t>1.2.</t>
  </si>
  <si>
    <t>1.2.1.</t>
  </si>
  <si>
    <t>2.</t>
  </si>
  <si>
    <t>I.</t>
  </si>
  <si>
    <t>4.</t>
  </si>
  <si>
    <t>2.1.</t>
  </si>
  <si>
    <t>2.1.1.</t>
  </si>
  <si>
    <t>II.</t>
  </si>
  <si>
    <t>1.1.2.</t>
  </si>
  <si>
    <t>182 1 05 01011 01 0000 110</t>
  </si>
  <si>
    <t>Налог, взимаемый с налогоплательщиков, выбравших в качестве объекта налогообложения доходы</t>
  </si>
  <si>
    <t>1.1.2.1.</t>
  </si>
  <si>
    <t>182 1 05 01021 01 0000 110</t>
  </si>
  <si>
    <t>Единый налог на вмененный доход для отдельных видов деятельности</t>
  </si>
  <si>
    <t>182 1 05 02010 02 0000 110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</si>
  <si>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</si>
  <si>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</si>
  <si>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</si>
  <si>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</si>
  <si>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</si>
  <si>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</si>
  <si>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</si>
  <si>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</si>
  <si>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</si>
  <si>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</si>
  <si>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</si>
  <si>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984 1 11 07013 03 0000 120</t>
  </si>
  <si>
    <t>000 1 13 00000 00 0000 000</t>
  </si>
  <si>
    <t>4.1.</t>
  </si>
  <si>
    <t>000 1 16 00000 00 0000 000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</si>
  <si>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</si>
  <si>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</si>
  <si>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000 1 16 90000 00 0000 140</t>
  </si>
  <si>
    <t>Прочие поступления от денежных взысканий (штрафов) и иных сумм в возмещение ущерба</t>
  </si>
  <si>
    <t>000 1 16 90030 03 0000 140</t>
  </si>
  <si>
    <t>859 1 16 90030 03 0200 140</t>
  </si>
  <si>
    <t>Штрафы за административные правонарушения в области предпринимательской деятельности, предусмотренные статьёй 44 Закона Санкт-Петербурга "Об административных правонарушениях в Санкт-Петербурге"</t>
  </si>
  <si>
    <t>000 1 17 00000 00 0000 000</t>
  </si>
  <si>
    <t>ПРОЧИЕ НЕНАЛОГОВЫЕ ДОХОДЫ</t>
  </si>
  <si>
    <t>984 1 17 05030 03 0000 180</t>
  </si>
  <si>
    <t>000 2 00 00000 00 0000 000</t>
  </si>
  <si>
    <t>БЕЗВОЗМЕЗДНЫЕ ПОСТУПЛЕНИЯ</t>
  </si>
  <si>
    <t>000 2 02 00000 00 0000 000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</si>
  <si>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</si>
  <si>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</si>
  <si>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</si>
  <si>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</si>
  <si>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</si>
  <si>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 xml:space="preserve">Налог, взимаемый с налогоплательщиков, выбравшх в качестве объекта налогообложения доходы, уменьшенные на величину расходов </t>
  </si>
  <si>
    <t>БЕЗВОЗМЕЗДНЫЕ ПОСТУПЛЕНИЯ ОТ ДРУГИХ БЮДЖЕТОВ БЮДЖЕТНОЙ СИСТЕМЫ РОССИЙСКОЙ ФЕДЕРАЦИИ</t>
  </si>
  <si>
    <t>000 1 17 05000 00 0000 180</t>
  </si>
  <si>
    <t>Прочие неналоговые доходы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</si>
  <si>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</si>
  <si>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000 1 05 01020 01 0000 110</t>
  </si>
  <si>
    <t>000 1 05 02000 02 0000 110</t>
  </si>
  <si>
    <t>000 1 11 05011 02 0000 120</t>
  </si>
  <si>
    <t>830 1 11 05011 02 0100 120</t>
  </si>
  <si>
    <t>000 1 13 02000 00 0000 130</t>
  </si>
  <si>
    <t>Доходы от  компенсации затрат государства</t>
  </si>
  <si>
    <t>000 1 13 02990 00 0000 130</t>
  </si>
  <si>
    <t>Прочие доходы от компенсации затрат государства</t>
  </si>
  <si>
    <t>000 1 13 02993 03 0000 130</t>
  </si>
  <si>
    <t>867 1 13 02993 03 0100 130</t>
  </si>
  <si>
    <t>000 1 05 01010 01 0000 110</t>
  </si>
  <si>
    <t>№ п/п</t>
  </si>
  <si>
    <t>Код</t>
  </si>
  <si>
    <t>000 1 00 00000 00 0000 000</t>
  </si>
  <si>
    <t>НАЛОГОВЫЕ И НЕНАЛОГОВЫЕ ДОХОДЫ</t>
  </si>
  <si>
    <t>000 1 05 00000 00 0000 000</t>
  </si>
  <si>
    <t>НАЛОГИ НА СОВОКУПНЫЙ ДОХОД</t>
  </si>
  <si>
    <t>000 1 05 01000 00 0000 110</t>
  </si>
  <si>
    <t xml:space="preserve">Налог, взимаемый в связи с применением упрощенной системы налогообложения </t>
  </si>
  <si>
    <t>1.2.1.1.</t>
  </si>
  <si>
    <t>1.3.</t>
  </si>
  <si>
    <t>182 1 05 04000 02 0000 110</t>
  </si>
  <si>
    <t>1.3.1.</t>
  </si>
  <si>
    <t>182 1 05 04030 02 0000 110</t>
  </si>
  <si>
    <t>806 1 16 90030 03 0100 140</t>
  </si>
  <si>
    <t>807 1 16 90030 03 0100 140</t>
  </si>
  <si>
    <t>859 1 16 90030 03 0100 140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</si>
  <si>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 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</si>
  <si>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</si>
  <si>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</si>
  <si>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182 1 16 06000 01 0000 140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</si>
  <si>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</si>
  <si>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 xml:space="preserve">Прочие неналоговые доходы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</si>
  <si>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</si>
  <si>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</si>
  <si>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>824 1 16 90030 03 0100 140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</si>
  <si>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</si>
  <si>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</si>
  <si>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</si>
  <si>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в связи с применением патентной системы налогообложения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</si>
  <si>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</si>
  <si>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 в Санкт-Петербурге", за исключением статьи 37-2 указанного Закона Санкт-Петербурга</t>
  </si>
  <si>
    <t>000 2 02 30000 00 0000 151</t>
  </si>
  <si>
    <t>000 2 02 30024 00 0000 151</t>
  </si>
  <si>
    <t>984 2 02 30024 03 0000 151</t>
  </si>
  <si>
    <t>984 2 02 30024 03 0100 151</t>
  </si>
  <si>
    <t>984 2 02 30024 03 0200 151</t>
  </si>
  <si>
    <t xml:space="preserve"> 984 2 02 30024 03 0300 151</t>
  </si>
  <si>
    <t>000 2 02 30027 00 0000 151</t>
  </si>
  <si>
    <t>Субвенции бюджетам на содержание ребенка в семье опекуна и приемной семье, а также  вознаграждение, причитающееся приемному родителю</t>
  </si>
  <si>
    <t>984 2 02 30027 03 0000 151</t>
  </si>
  <si>
    <t>984 2 02 30027 03 0100 151</t>
  </si>
  <si>
    <t>984 2 02 30027 03 0200 151</t>
  </si>
  <si>
    <t xml:space="preserve"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</si>
  <si>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5.</t>
  </si>
  <si>
    <t>5.1.</t>
  </si>
  <si>
    <t>2.2.</t>
  </si>
  <si>
    <t>2.2.1.</t>
  </si>
  <si>
    <t>2.2.1.1.</t>
  </si>
  <si>
    <t>3.</t>
  </si>
  <si>
    <t>3.1.</t>
  </si>
  <si>
    <t>3.1.1.</t>
  </si>
  <si>
    <t>3.1.1.1.</t>
  </si>
  <si>
    <t>3.1.1.1.1.</t>
  </si>
  <si>
    <t>1.2.1.1.1.</t>
  </si>
  <si>
    <t>1.2.1.1.2.</t>
  </si>
  <si>
    <t>1.2.1.1.3.</t>
  </si>
  <si>
    <t>1.2.2.</t>
  </si>
  <si>
    <t>1.2.2.1.</t>
  </si>
  <si>
    <t>1.2.2.1.1.</t>
  </si>
  <si>
    <t>1.2.2.1.2.</t>
  </si>
  <si>
    <t>ДОХОДЫ ВСЕГО:</t>
  </si>
  <si>
    <t>Наименование кода дохода бюджета</t>
  </si>
  <si>
    <t>% исполнения</t>
  </si>
  <si>
    <t xml:space="preserve"> </t>
  </si>
  <si>
    <t>1.1.3.</t>
  </si>
  <si>
    <t>182 1 05 01050 01 0000 110</t>
  </si>
  <si>
    <t xml:space="preserve">Минимальный налог, зачисляемый в бюджеты субъектов Российской Федерации (за налоговые периоды, истекшие до 1 января 2016 года)
 </t>
  </si>
  <si>
    <t>182 1 05 02020 02 0000 110</t>
  </si>
  <si>
    <t xml:space="preserve">Единый налог  на  вмененный  доход  для отдельных видов деятельности (за налоговые периоды, истекшие до 1 января 2011 года)          </t>
  </si>
  <si>
    <t>984 1 16 90030 03 0400 140</t>
  </si>
  <si>
    <t>Денежные средства от уплаты поставщиком (подрядчиком, исполнителем) неустойки (штрафа, пени) за неисполнение или ненадлежащие исполнение им условий гражданско-правовой сделки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</si>
  <si>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</si>
  <si>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</si>
  <si>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</si>
  <si>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</si>
  <si>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000 1 14 02033 03 0000 440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</si>
  <si>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</si>
  <si>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4.1.1.</t>
  </si>
  <si>
    <t>984 1 14 02033 03 0000 440</t>
  </si>
  <si>
    <t>4.1.1.1.</t>
  </si>
  <si>
    <t>5.3.</t>
  </si>
  <si>
    <t>5.3.1.</t>
  </si>
  <si>
    <t>5.3.1.1.</t>
  </si>
  <si>
    <t>5.3.1.2.</t>
  </si>
  <si>
    <t>5.3.1.3.</t>
  </si>
  <si>
    <t>5.3.1.4.</t>
  </si>
  <si>
    <t>5.3.1.5.</t>
  </si>
  <si>
    <t>5.3.1.6.</t>
  </si>
  <si>
    <t>6.</t>
  </si>
  <si>
    <t>6.1.</t>
  </si>
  <si>
    <t>6.1.1.</t>
  </si>
  <si>
    <t>1.1.1.2.</t>
  </si>
  <si>
    <t>182 1 05 01012 01 0000 110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</si>
  <si>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</si>
  <si>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Показатели доходов бюджета муниципального образования город Петергоф</t>
  </si>
  <si>
    <t>Исполнено на отчетную дату</t>
  </si>
  <si>
    <t>Утвержденный план на 2019 год</t>
  </si>
  <si>
    <t>за 2019 год по кодам классификации доходов бюджетов</t>
  </si>
  <si>
    <t>000 2 02 10000 00 0000 150</t>
  </si>
  <si>
    <t>000 2 02 15002 00 0000 150</t>
  </si>
  <si>
    <t>984 2 02 15002 03 0000 150</t>
  </si>
  <si>
    <t>Дотации бюджетам на поддержку мер по обеспечению сбалансированности бюджетов</t>
  </si>
  <si>
    <t>Дотации бюджетам внутригородских муниципальных образований городов федерального значения  на поддержку мер по обеспечению сбалансированности бюджетов</t>
  </si>
  <si>
    <t>000 2 02 19999 00 0000 150</t>
  </si>
  <si>
    <t>Прочие дотации</t>
  </si>
  <si>
    <t>984 2 02 19999 03 0000 150</t>
  </si>
  <si>
    <t>Прочие дотации бюджетам внутригородских муниципальных образований городов федерального значения</t>
  </si>
  <si>
    <t>815 1 16 90030 03 0100 140</t>
  </si>
  <si>
    <t>5.3.1.7.</t>
  </si>
  <si>
    <t>000 1 11 01000 00 0000 120</t>
  </si>
  <si>
    <t>Доходы в виде прибыли, приходящейся на доли в уставных (складочных)капиталах хозяйственных товвариществ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</si>
  <si>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000 1 11 01030 03 0000 120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</si>
  <si>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внутригородским муниципальным образованиям городов федерального значения
</t>
  </si>
  <si>
    <t>2.2.1.1.1.</t>
  </si>
  <si>
    <t>2.3.</t>
  </si>
  <si>
    <t>2.3.1.</t>
  </si>
  <si>
    <t>2.3.1.1.</t>
  </si>
  <si>
    <t>182 1 05 01022 01 2100 110</t>
  </si>
  <si>
    <t>1.1.2.2.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</si>
  <si>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
</t>
  </si>
  <si>
    <t>ДОХОДЫ ОТ ОКАЗАНИЯ ПЛАТНЫХ УСЛУГ И КОМПЕНСАЦИИ ЗАТРАТ ГОСУДАРСТВА</t>
  </si>
  <si>
    <t>Приложение №1 к решению МС МО город Петергоф</t>
  </si>
  <si>
    <t>от  19.11.2020 года № 44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</si>
</sst>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%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justify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7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74" fontId="51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vertical="justify"/>
    </xf>
    <xf numFmtId="174" fontId="52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vertical="justify"/>
    </xf>
    <xf numFmtId="174" fontId="53" fillId="0" borderId="10" xfId="0" applyNumberFormat="1" applyFont="1" applyBorder="1" applyAlignment="1">
      <alignment/>
    </xf>
    <xf numFmtId="14" fontId="7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vertical="justify"/>
    </xf>
    <xf numFmtId="174" fontId="54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14" fontId="8" fillId="0" borderId="10" xfId="0" applyNumberFormat="1" applyFont="1" applyBorder="1" applyAlignment="1">
      <alignment horizontal="center" vertical="top"/>
    </xf>
    <xf numFmtId="0" fontId="10" fillId="0" borderId="0" xfId="0" applyFont="1" applyAlignment="1">
      <alignment/>
    </xf>
    <xf numFmtId="0" fontId="7" fillId="0" borderId="10" xfId="0" applyFont="1" applyBorder="1" applyAlignment="1">
      <alignment horizontal="center" vertical="top"/>
    </xf>
    <xf numFmtId="16" fontId="6" fillId="0" borderId="10" xfId="0" applyNumberFormat="1" applyFont="1" applyBorder="1" applyAlignment="1">
      <alignment horizontal="center" vertical="top"/>
    </xf>
    <xf numFmtId="174" fontId="52" fillId="33" borderId="10" xfId="0" applyNumberFormat="1" applyFont="1" applyFill="1" applyBorder="1" applyAlignment="1">
      <alignment/>
    </xf>
    <xf numFmtId="16" fontId="8" fillId="0" borderId="10" xfId="0" applyNumberFormat="1" applyFont="1" applyBorder="1" applyAlignment="1">
      <alignment horizontal="center" vertical="top"/>
    </xf>
    <xf numFmtId="174" fontId="53" fillId="33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vertical="justify"/>
    </xf>
    <xf numFmtId="174" fontId="6" fillId="0" borderId="10" xfId="0" applyNumberFormat="1" applyFont="1" applyBorder="1" applyAlignment="1">
      <alignment/>
    </xf>
    <xf numFmtId="174" fontId="8" fillId="0" borderId="10" xfId="0" applyNumberFormat="1" applyFont="1" applyBorder="1" applyAlignment="1">
      <alignment/>
    </xf>
    <xf numFmtId="174" fontId="7" fillId="0" borderId="10" xfId="0" applyNumberFormat="1" applyFont="1" applyBorder="1" applyAlignment="1">
      <alignment/>
    </xf>
    <xf numFmtId="0" fontId="7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left" vertical="top"/>
    </xf>
    <xf numFmtId="0" fontId="7" fillId="0" borderId="11" xfId="0" applyFont="1" applyBorder="1" applyAlignment="1">
      <alignment vertical="justify" wrapText="1"/>
    </xf>
    <xf numFmtId="174" fontId="54" fillId="0" borderId="11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 wrapText="1" shrinkToFit="1"/>
    </xf>
    <xf numFmtId="0" fontId="6" fillId="0" borderId="0" xfId="0" applyFont="1" applyAlignment="1">
      <alignment/>
    </xf>
    <xf numFmtId="0" fontId="7" fillId="34" borderId="10" xfId="0" applyFont="1" applyFill="1" applyBorder="1" applyAlignment="1">
      <alignment horizontal="center" vertical="top"/>
    </xf>
    <xf numFmtId="0" fontId="7" fillId="34" borderId="10" xfId="0" applyFont="1" applyFill="1" applyBorder="1" applyAlignment="1">
      <alignment horizontal="left" vertical="top"/>
    </xf>
    <xf numFmtId="0" fontId="7" fillId="34" borderId="10" xfId="0" applyFont="1" applyFill="1" applyBorder="1" applyAlignment="1">
      <alignment vertical="justify"/>
    </xf>
    <xf numFmtId="174" fontId="7" fillId="34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 horizontal="left" vertical="top"/>
    </xf>
    <xf numFmtId="2" fontId="7" fillId="0" borderId="10" xfId="0" applyNumberFormat="1" applyFont="1" applyBorder="1" applyAlignment="1">
      <alignment horizontal="left" vertical="top"/>
    </xf>
    <xf numFmtId="0" fontId="7" fillId="34" borderId="10" xfId="0" applyFont="1" applyFill="1" applyBorder="1" applyAlignment="1">
      <alignment/>
    </xf>
    <xf numFmtId="174" fontId="3" fillId="0" borderId="0" xfId="0" applyNumberFormat="1" applyFont="1" applyAlignment="1">
      <alignment/>
    </xf>
    <xf numFmtId="0" fontId="3" fillId="0" borderId="0" xfId="0" applyFont="1" applyAlignment="1">
      <alignment vertical="justify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10" fontId="4" fillId="0" borderId="10" xfId="0" applyNumberFormat="1" applyFont="1" applyBorder="1" applyAlignment="1">
      <alignment/>
    </xf>
    <xf numFmtId="10" fontId="6" fillId="0" borderId="10" xfId="0" applyNumberFormat="1" applyFont="1" applyBorder="1" applyAlignment="1">
      <alignment/>
    </xf>
    <xf numFmtId="10" fontId="7" fillId="0" borderId="10" xfId="0" applyNumberFormat="1" applyFont="1" applyBorder="1" applyAlignment="1">
      <alignment/>
    </xf>
    <xf numFmtId="10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vertical="justify" wrapText="1"/>
    </xf>
    <xf numFmtId="174" fontId="53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174" fontId="51" fillId="0" borderId="10" xfId="0" applyNumberFormat="1" applyFont="1" applyBorder="1" applyAlignment="1">
      <alignment/>
    </xf>
    <xf numFmtId="174" fontId="52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vertical="justify" wrapText="1"/>
    </xf>
    <xf numFmtId="0" fontId="6" fillId="0" borderId="11" xfId="0" applyFont="1" applyBorder="1" applyAlignment="1">
      <alignment vertical="justify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4" fontId="51" fillId="0" borderId="11" xfId="0" applyNumberFormat="1" applyFont="1" applyBorder="1" applyAlignment="1">
      <alignment/>
    </xf>
    <xf numFmtId="174" fontId="52" fillId="0" borderId="11" xfId="0" applyNumberFormat="1" applyFont="1" applyBorder="1" applyAlignment="1">
      <alignment/>
    </xf>
    <xf numFmtId="0" fontId="6" fillId="0" borderId="10" xfId="0" applyFont="1" applyBorder="1" applyAlignment="1">
      <alignment/>
    </xf>
    <xf numFmtId="174" fontId="53" fillId="0" borderId="11" xfId="0" applyNumberFormat="1" applyFont="1" applyBorder="1" applyAlignment="1">
      <alignment/>
    </xf>
    <xf numFmtId="0" fontId="55" fillId="0" borderId="0" xfId="0" applyFont="1" applyAlignment="1">
      <alignment/>
    </xf>
    <xf numFmtId="174" fontId="9" fillId="34" borderId="10" xfId="0" applyNumberFormat="1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174" fontId="8" fillId="34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174" fontId="4" fillId="34" borderId="10" xfId="0" applyNumberFormat="1" applyFont="1" applyFill="1" applyBorder="1" applyAlignment="1">
      <alignment/>
    </xf>
    <xf numFmtId="0" fontId="11" fillId="34" borderId="10" xfId="0" applyFont="1" applyFill="1" applyBorder="1" applyAlignment="1">
      <alignment/>
    </xf>
    <xf numFmtId="174" fontId="6" fillId="34" borderId="10" xfId="0" applyNumberFormat="1" applyFont="1" applyFill="1" applyBorder="1" applyAlignment="1">
      <alignment/>
    </xf>
    <xf numFmtId="174" fontId="53" fillId="34" borderId="10" xfId="0" applyNumberFormat="1" applyFont="1" applyFill="1" applyBorder="1" applyAlignment="1">
      <alignment/>
    </xf>
    <xf numFmtId="174" fontId="51" fillId="34" borderId="10" xfId="0" applyNumberFormat="1" applyFont="1" applyFill="1" applyBorder="1" applyAlignment="1">
      <alignment/>
    </xf>
    <xf numFmtId="174" fontId="52" fillId="34" borderId="10" xfId="0" applyNumberFormat="1" applyFont="1" applyFill="1" applyBorder="1" applyAlignment="1">
      <alignment/>
    </xf>
    <xf numFmtId="174" fontId="54" fillId="34" borderId="10" xfId="0" applyNumberFormat="1" applyFont="1" applyFill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tabSelected="1" zoomScale="85" zoomScaleNormal="85" zoomScalePageLayoutView="0" workbookViewId="0" topLeftCell="A19">
      <selection activeCell="C2" sqref="C2:F2"/>
    </sheetView>
  </sheetViews>
  <sheetFormatPr defaultColWidth="9.140625" defaultRowHeight="15"/>
  <cols>
    <col min="1" max="1" width="9.28125" style="1" customWidth="1"/>
    <col min="2" max="2" width="29.57421875" style="2" customWidth="1"/>
    <col min="3" max="3" width="49.57421875" style="2" customWidth="1"/>
    <col min="4" max="4" width="13.140625" style="2" customWidth="1"/>
    <col min="5" max="6" width="14.00390625" style="2" customWidth="1"/>
    <col min="7" max="16384" width="9.140625" style="2" customWidth="1"/>
  </cols>
  <sheetData>
    <row r="1" spans="3:6" ht="15">
      <c r="C1" s="99" t="s">
        <v>189</v>
      </c>
      <c r="D1" s="99"/>
      <c r="E1" s="99"/>
      <c r="F1" s="99"/>
    </row>
    <row r="2" spans="3:6" ht="15">
      <c r="C2" s="99" t="s">
        <v>190</v>
      </c>
      <c r="D2" s="99"/>
      <c r="E2" s="99"/>
      <c r="F2" s="99"/>
    </row>
    <row r="4" spans="1:6" s="60" customFormat="1" ht="21" customHeight="1">
      <c r="A4" s="97" t="s">
        <v>162</v>
      </c>
      <c r="B4" s="97"/>
      <c r="C4" s="97"/>
      <c r="D4" s="97"/>
      <c r="E4" s="97"/>
      <c r="F4" s="97"/>
    </row>
    <row r="5" spans="1:6" s="60" customFormat="1" ht="15.75">
      <c r="A5" s="97" t="s">
        <v>165</v>
      </c>
      <c r="B5" s="97"/>
      <c r="C5" s="97"/>
      <c r="D5" s="97"/>
      <c r="E5" s="97"/>
      <c r="F5" s="97"/>
    </row>
    <row r="6" spans="1:17" s="60" customFormat="1" ht="12.75" customHeight="1">
      <c r="A6" s="61"/>
      <c r="B6" s="61"/>
      <c r="C6" s="61"/>
      <c r="D6" s="61"/>
      <c r="Q6" s="60" t="s">
        <v>131</v>
      </c>
    </row>
    <row r="7" spans="1:6" s="3" customFormat="1" ht="62.25" customHeight="1">
      <c r="A7" s="4" t="s">
        <v>68</v>
      </c>
      <c r="B7" s="4" t="s">
        <v>69</v>
      </c>
      <c r="C7" s="5" t="s">
        <v>129</v>
      </c>
      <c r="D7" s="5" t="s">
        <v>164</v>
      </c>
      <c r="E7" s="59" t="s">
        <v>163</v>
      </c>
      <c r="F7" s="59" t="s">
        <v>130</v>
      </c>
    </row>
    <row r="8" spans="1:6" s="10" customFormat="1" ht="18" customHeight="1">
      <c r="A8" s="6" t="s">
        <v>7</v>
      </c>
      <c r="B8" s="7" t="s">
        <v>70</v>
      </c>
      <c r="C8" s="8" t="s">
        <v>71</v>
      </c>
      <c r="D8" s="9">
        <f>SUM(D9+D23+D33+D38+D42+D53)</f>
        <v>222475.9</v>
      </c>
      <c r="E8" s="9">
        <f>SUM(E9+E23+E33+E38+E42+E53)</f>
        <v>232032.90000000002</v>
      </c>
      <c r="F8" s="62">
        <f>E8/D8</f>
        <v>1.0429574619093576</v>
      </c>
    </row>
    <row r="9" spans="1:6" s="10" customFormat="1" ht="16.5" customHeight="1">
      <c r="A9" s="6" t="s">
        <v>0</v>
      </c>
      <c r="B9" s="7" t="s">
        <v>72</v>
      </c>
      <c r="C9" s="8" t="s">
        <v>73</v>
      </c>
      <c r="D9" s="11">
        <f>SUM(D10+D18+D21)</f>
        <v>174416.9</v>
      </c>
      <c r="E9" s="69">
        <f>SUM(E10+E18+E21)</f>
        <v>181144.8</v>
      </c>
      <c r="F9" s="62">
        <f aca="true" t="shared" si="0" ref="F9:F72">E9/D9</f>
        <v>1.0385736703266712</v>
      </c>
    </row>
    <row r="10" spans="1:6" s="16" customFormat="1" ht="30.75" customHeight="1">
      <c r="A10" s="12" t="s">
        <v>1</v>
      </c>
      <c r="B10" s="13" t="s">
        <v>74</v>
      </c>
      <c r="C10" s="14" t="s">
        <v>75</v>
      </c>
      <c r="D10" s="15">
        <f>SUM(D11+D14)</f>
        <v>159969.1</v>
      </c>
      <c r="E10" s="70">
        <f>SUM(E11+E14+E17)</f>
        <v>165589.4</v>
      </c>
      <c r="F10" s="63">
        <f t="shared" si="0"/>
        <v>1.0351336601881238</v>
      </c>
    </row>
    <row r="11" spans="1:6" s="16" customFormat="1" ht="48" customHeight="1">
      <c r="A11" s="17" t="s">
        <v>2</v>
      </c>
      <c r="B11" s="18" t="s">
        <v>67</v>
      </c>
      <c r="C11" s="19" t="s">
        <v>14</v>
      </c>
      <c r="D11" s="20">
        <f>SUM(D12:D12)</f>
        <v>105514.2</v>
      </c>
      <c r="E11" s="67">
        <f>SUM(E12:E13)</f>
        <v>108606</v>
      </c>
      <c r="F11" s="65">
        <f t="shared" si="0"/>
        <v>1.0293022171423372</v>
      </c>
    </row>
    <row r="12" spans="1:6" s="25" customFormat="1" ht="49.5" customHeight="1">
      <c r="A12" s="21" t="s">
        <v>3</v>
      </c>
      <c r="B12" s="22" t="s">
        <v>13</v>
      </c>
      <c r="C12" s="23" t="s">
        <v>14</v>
      </c>
      <c r="D12" s="24">
        <v>105514.2</v>
      </c>
      <c r="E12" s="82">
        <v>108606.8</v>
      </c>
      <c r="F12" s="64">
        <f t="shared" si="0"/>
        <v>1.0293097990602214</v>
      </c>
    </row>
    <row r="13" spans="1:7" s="25" customFormat="1" ht="63.75" customHeight="1">
      <c r="A13" s="21" t="s">
        <v>159</v>
      </c>
      <c r="B13" s="22" t="s">
        <v>160</v>
      </c>
      <c r="C13" s="23" t="s">
        <v>161</v>
      </c>
      <c r="D13" s="38">
        <v>0</v>
      </c>
      <c r="E13" s="82">
        <v>-0.8</v>
      </c>
      <c r="F13" s="65">
        <v>0</v>
      </c>
      <c r="G13" s="81"/>
    </row>
    <row r="14" spans="1:6" s="27" customFormat="1" ht="68.25" customHeight="1">
      <c r="A14" s="26" t="s">
        <v>12</v>
      </c>
      <c r="B14" s="18" t="s">
        <v>57</v>
      </c>
      <c r="C14" s="19" t="s">
        <v>52</v>
      </c>
      <c r="D14" s="20">
        <f>SUM(D15:D15)</f>
        <v>54454.9</v>
      </c>
      <c r="E14" s="67">
        <f>SUM(E15+E16)</f>
        <v>56971.6</v>
      </c>
      <c r="F14" s="65">
        <f t="shared" si="0"/>
        <v>1.046216226638925</v>
      </c>
    </row>
    <row r="15" spans="1:6" s="25" customFormat="1" ht="97.5" customHeight="1">
      <c r="A15" s="28" t="s">
        <v>15</v>
      </c>
      <c r="B15" s="22" t="s">
        <v>16</v>
      </c>
      <c r="C15" s="23" t="s">
        <v>95</v>
      </c>
      <c r="D15" s="24">
        <v>54454.9</v>
      </c>
      <c r="E15" s="83">
        <v>56971.5</v>
      </c>
      <c r="F15" s="64">
        <f t="shared" si="0"/>
        <v>1.0462143902568914</v>
      </c>
    </row>
    <row r="16" spans="1:6" s="25" customFormat="1" ht="79.5" customHeight="1">
      <c r="A16" s="28" t="s">
        <v>186</v>
      </c>
      <c r="B16" s="22" t="s">
        <v>185</v>
      </c>
      <c r="C16" s="72" t="s">
        <v>187</v>
      </c>
      <c r="D16" s="24">
        <v>0</v>
      </c>
      <c r="E16" s="83">
        <v>0.1</v>
      </c>
      <c r="F16" s="64">
        <v>0</v>
      </c>
    </row>
    <row r="17" spans="1:6" s="25" customFormat="1" ht="62.25" customHeight="1">
      <c r="A17" s="17" t="s">
        <v>132</v>
      </c>
      <c r="B17" s="18" t="s">
        <v>133</v>
      </c>
      <c r="C17" s="66" t="s">
        <v>134</v>
      </c>
      <c r="D17" s="67">
        <v>0</v>
      </c>
      <c r="E17" s="84">
        <v>11.8</v>
      </c>
      <c r="F17" s="64">
        <v>0</v>
      </c>
    </row>
    <row r="18" spans="1:6" s="16" customFormat="1" ht="34.5" customHeight="1">
      <c r="A18" s="29" t="s">
        <v>4</v>
      </c>
      <c r="B18" s="13" t="s">
        <v>58</v>
      </c>
      <c r="C18" s="14" t="s">
        <v>17</v>
      </c>
      <c r="D18" s="30">
        <f>SUM(D19:D20)</f>
        <v>10997.8</v>
      </c>
      <c r="E18" s="70">
        <f>SUM(E19:E20)</f>
        <v>11806.9</v>
      </c>
      <c r="F18" s="63">
        <f t="shared" si="0"/>
        <v>1.0735692593064068</v>
      </c>
    </row>
    <row r="19" spans="1:6" s="33" customFormat="1" ht="31.5">
      <c r="A19" s="31" t="s">
        <v>5</v>
      </c>
      <c r="B19" s="18" t="s">
        <v>18</v>
      </c>
      <c r="C19" s="19" t="s">
        <v>17</v>
      </c>
      <c r="D19" s="32">
        <v>10997.8</v>
      </c>
      <c r="E19" s="85">
        <v>11810</v>
      </c>
      <c r="F19" s="65">
        <f t="shared" si="0"/>
        <v>1.0738511338631362</v>
      </c>
    </row>
    <row r="20" spans="1:6" s="33" customFormat="1" ht="47.25">
      <c r="A20" s="31" t="s">
        <v>124</v>
      </c>
      <c r="B20" s="18" t="s">
        <v>135</v>
      </c>
      <c r="C20" s="19" t="s">
        <v>136</v>
      </c>
      <c r="D20" s="67">
        <v>0</v>
      </c>
      <c r="E20" s="85">
        <v>-3.1</v>
      </c>
      <c r="F20" s="65">
        <v>0</v>
      </c>
    </row>
    <row r="21" spans="1:6" s="10" customFormat="1" ht="31.5">
      <c r="A21" s="29" t="s">
        <v>77</v>
      </c>
      <c r="B21" s="13" t="s">
        <v>78</v>
      </c>
      <c r="C21" s="14" t="s">
        <v>96</v>
      </c>
      <c r="D21" s="30">
        <f>SUM(D22)</f>
        <v>3450</v>
      </c>
      <c r="E21" s="70">
        <f>SUM(E22)</f>
        <v>3748.5</v>
      </c>
      <c r="F21" s="63">
        <f t="shared" si="0"/>
        <v>1.0865217391304347</v>
      </c>
    </row>
    <row r="22" spans="1:6" s="16" customFormat="1" ht="63.75" customHeight="1">
      <c r="A22" s="31" t="s">
        <v>79</v>
      </c>
      <c r="B22" s="18" t="s">
        <v>80</v>
      </c>
      <c r="C22" s="19" t="s">
        <v>97</v>
      </c>
      <c r="D22" s="32">
        <v>3450</v>
      </c>
      <c r="E22" s="86">
        <v>3748.5</v>
      </c>
      <c r="F22" s="65">
        <f t="shared" si="0"/>
        <v>1.0865217391304347</v>
      </c>
    </row>
    <row r="23" spans="1:6" s="27" customFormat="1" ht="63.75" customHeight="1">
      <c r="A23" s="4" t="s">
        <v>6</v>
      </c>
      <c r="B23" s="34" t="s">
        <v>19</v>
      </c>
      <c r="C23" s="35" t="s">
        <v>20</v>
      </c>
      <c r="D23" s="9">
        <f>SUM(D26+D30+D24)</f>
        <v>44506</v>
      </c>
      <c r="E23" s="9">
        <f>SUM(E26+E30+E24)</f>
        <v>45665.5</v>
      </c>
      <c r="F23" s="62">
        <f t="shared" si="0"/>
        <v>1.0260526670561272</v>
      </c>
    </row>
    <row r="24" spans="1:6" s="27" customFormat="1" ht="102" customHeight="1">
      <c r="A24" s="4" t="s">
        <v>9</v>
      </c>
      <c r="B24" s="13" t="s">
        <v>177</v>
      </c>
      <c r="C24" s="14" t="s">
        <v>178</v>
      </c>
      <c r="D24" s="9">
        <f>SUM(D25)</f>
        <v>4500</v>
      </c>
      <c r="E24" s="9">
        <f>SUM(E25)</f>
        <v>4500</v>
      </c>
      <c r="F24" s="62">
        <f t="shared" si="0"/>
        <v>1</v>
      </c>
    </row>
    <row r="25" spans="1:6" s="27" customFormat="1" ht="90.75" customHeight="1">
      <c r="A25" s="4" t="s">
        <v>10</v>
      </c>
      <c r="B25" s="22" t="s">
        <v>179</v>
      </c>
      <c r="C25" s="72" t="s">
        <v>180</v>
      </c>
      <c r="D25" s="38">
        <v>4500</v>
      </c>
      <c r="E25" s="38">
        <v>4500</v>
      </c>
      <c r="F25" s="64">
        <f t="shared" si="0"/>
        <v>1</v>
      </c>
    </row>
    <row r="26" spans="1:6" s="25" customFormat="1" ht="120" customHeight="1">
      <c r="A26" s="12" t="s">
        <v>113</v>
      </c>
      <c r="B26" s="13" t="s">
        <v>21</v>
      </c>
      <c r="C26" s="14" t="s">
        <v>22</v>
      </c>
      <c r="D26" s="36">
        <f aca="true" t="shared" si="1" ref="D26:E28">SUM(D27)</f>
        <v>40000</v>
      </c>
      <c r="E26" s="36">
        <f t="shared" si="1"/>
        <v>41159.5</v>
      </c>
      <c r="F26" s="63">
        <f t="shared" si="0"/>
        <v>1.0289875</v>
      </c>
    </row>
    <row r="27" spans="1:6" s="25" customFormat="1" ht="95.25" customHeight="1">
      <c r="A27" s="26" t="s">
        <v>114</v>
      </c>
      <c r="B27" s="18" t="s">
        <v>23</v>
      </c>
      <c r="C27" s="19" t="s">
        <v>24</v>
      </c>
      <c r="D27" s="37">
        <f t="shared" si="1"/>
        <v>40000</v>
      </c>
      <c r="E27" s="37">
        <f t="shared" si="1"/>
        <v>41159.5</v>
      </c>
      <c r="F27" s="65">
        <f t="shared" si="0"/>
        <v>1.0289875</v>
      </c>
    </row>
    <row r="28" spans="1:6" s="16" customFormat="1" ht="111" customHeight="1">
      <c r="A28" s="21" t="s">
        <v>115</v>
      </c>
      <c r="B28" s="22" t="s">
        <v>59</v>
      </c>
      <c r="C28" s="23" t="s">
        <v>85</v>
      </c>
      <c r="D28" s="38">
        <f t="shared" si="1"/>
        <v>40000</v>
      </c>
      <c r="E28" s="38">
        <f t="shared" si="1"/>
        <v>41159.5</v>
      </c>
      <c r="F28" s="64">
        <f t="shared" si="0"/>
        <v>1.0289875</v>
      </c>
    </row>
    <row r="29" spans="1:6" s="27" customFormat="1" ht="75.75" customHeight="1">
      <c r="A29" s="21" t="s">
        <v>181</v>
      </c>
      <c r="B29" s="22" t="s">
        <v>60</v>
      </c>
      <c r="C29" s="23" t="s">
        <v>25</v>
      </c>
      <c r="D29" s="38">
        <v>40000</v>
      </c>
      <c r="E29" s="82">
        <v>41159.5</v>
      </c>
      <c r="F29" s="64">
        <f t="shared" si="0"/>
        <v>1.0289875</v>
      </c>
    </row>
    <row r="30" spans="1:6" s="25" customFormat="1" ht="33" customHeight="1">
      <c r="A30" s="12" t="s">
        <v>182</v>
      </c>
      <c r="B30" s="13" t="s">
        <v>26</v>
      </c>
      <c r="C30" s="14" t="s">
        <v>27</v>
      </c>
      <c r="D30" s="36">
        <f>SUM(D31)</f>
        <v>6</v>
      </c>
      <c r="E30" s="36">
        <f>SUM(E31)</f>
        <v>6</v>
      </c>
      <c r="F30" s="63">
        <f t="shared" si="0"/>
        <v>1</v>
      </c>
    </row>
    <row r="31" spans="1:6" s="10" customFormat="1" ht="62.25" customHeight="1">
      <c r="A31" s="26" t="s">
        <v>183</v>
      </c>
      <c r="B31" s="18" t="s">
        <v>28</v>
      </c>
      <c r="C31" s="19" t="s">
        <v>29</v>
      </c>
      <c r="D31" s="37">
        <f>SUM(D32)</f>
        <v>6</v>
      </c>
      <c r="E31" s="37">
        <f>SUM(E32)</f>
        <v>6</v>
      </c>
      <c r="F31" s="65">
        <f t="shared" si="0"/>
        <v>1</v>
      </c>
    </row>
    <row r="32" spans="1:6" s="16" customFormat="1" ht="96" customHeight="1">
      <c r="A32" s="28" t="s">
        <v>184</v>
      </c>
      <c r="B32" s="22" t="s">
        <v>30</v>
      </c>
      <c r="C32" s="23" t="s">
        <v>84</v>
      </c>
      <c r="D32" s="24">
        <v>6</v>
      </c>
      <c r="E32" s="53">
        <v>6</v>
      </c>
      <c r="F32" s="64">
        <f t="shared" si="0"/>
        <v>1</v>
      </c>
    </row>
    <row r="33" spans="1:6" s="16" customFormat="1" ht="33.75" customHeight="1">
      <c r="A33" s="4" t="s">
        <v>116</v>
      </c>
      <c r="B33" s="34" t="s">
        <v>31</v>
      </c>
      <c r="C33" s="35" t="s">
        <v>188</v>
      </c>
      <c r="D33" s="9">
        <f>SUM(D34)</f>
        <v>488.8</v>
      </c>
      <c r="E33" s="9">
        <f>SUM(E34)</f>
        <v>488.7</v>
      </c>
      <c r="F33" s="62">
        <f t="shared" si="0"/>
        <v>0.9997954173486088</v>
      </c>
    </row>
    <row r="34" spans="1:6" s="27" customFormat="1" ht="19.5" customHeight="1">
      <c r="A34" s="12" t="s">
        <v>117</v>
      </c>
      <c r="B34" s="13" t="s">
        <v>61</v>
      </c>
      <c r="C34" s="14" t="s">
        <v>62</v>
      </c>
      <c r="D34" s="36">
        <f>SUM(D36)</f>
        <v>488.8</v>
      </c>
      <c r="E34" s="36">
        <f>SUM(E36)</f>
        <v>488.7</v>
      </c>
      <c r="F34" s="63">
        <f t="shared" si="0"/>
        <v>0.9997954173486088</v>
      </c>
    </row>
    <row r="35" spans="1:6" s="16" customFormat="1" ht="33" customHeight="1">
      <c r="A35" s="12" t="s">
        <v>118</v>
      </c>
      <c r="B35" s="13" t="s">
        <v>63</v>
      </c>
      <c r="C35" s="14" t="s">
        <v>64</v>
      </c>
      <c r="D35" s="36">
        <f>D36</f>
        <v>488.8</v>
      </c>
      <c r="E35" s="36">
        <f>E36</f>
        <v>488.7</v>
      </c>
      <c r="F35" s="63">
        <f t="shared" si="0"/>
        <v>0.9997954173486088</v>
      </c>
    </row>
    <row r="36" spans="1:6" s="10" customFormat="1" ht="54.75" customHeight="1">
      <c r="A36" s="17" t="s">
        <v>119</v>
      </c>
      <c r="B36" s="18" t="s">
        <v>65</v>
      </c>
      <c r="C36" s="19" t="s">
        <v>86</v>
      </c>
      <c r="D36" s="37">
        <f>SUM(D37)</f>
        <v>488.8</v>
      </c>
      <c r="E36" s="37">
        <f>SUM(E37)</f>
        <v>488.7</v>
      </c>
      <c r="F36" s="65">
        <f t="shared" si="0"/>
        <v>0.9997954173486088</v>
      </c>
    </row>
    <row r="37" spans="1:6" s="16" customFormat="1" ht="115.5" customHeight="1">
      <c r="A37" s="39" t="s">
        <v>120</v>
      </c>
      <c r="B37" s="40" t="s">
        <v>66</v>
      </c>
      <c r="C37" s="41" t="s">
        <v>110</v>
      </c>
      <c r="D37" s="42">
        <v>488.8</v>
      </c>
      <c r="E37" s="56">
        <v>488.7</v>
      </c>
      <c r="F37" s="64">
        <f t="shared" si="0"/>
        <v>0.9997954173486088</v>
      </c>
    </row>
    <row r="38" spans="1:6" s="16" customFormat="1" ht="30.75" customHeight="1">
      <c r="A38" s="4" t="s">
        <v>8</v>
      </c>
      <c r="B38" s="34" t="s">
        <v>139</v>
      </c>
      <c r="C38" s="35" t="s">
        <v>140</v>
      </c>
      <c r="D38" s="77">
        <f aca="true" t="shared" si="2" ref="D38:E40">D39</f>
        <v>9.7</v>
      </c>
      <c r="E38" s="8">
        <f t="shared" si="2"/>
        <v>9.7</v>
      </c>
      <c r="F38" s="64">
        <f t="shared" si="0"/>
        <v>1</v>
      </c>
    </row>
    <row r="39" spans="1:6" s="16" customFormat="1" ht="132" customHeight="1">
      <c r="A39" s="12" t="s">
        <v>32</v>
      </c>
      <c r="B39" s="13" t="s">
        <v>141</v>
      </c>
      <c r="C39" s="73" t="s">
        <v>142</v>
      </c>
      <c r="D39" s="78">
        <f t="shared" si="2"/>
        <v>9.7</v>
      </c>
      <c r="E39" s="79">
        <f t="shared" si="2"/>
        <v>9.7</v>
      </c>
      <c r="F39" s="64">
        <f t="shared" si="0"/>
        <v>1</v>
      </c>
    </row>
    <row r="40" spans="1:6" s="16" customFormat="1" ht="162.75" customHeight="1">
      <c r="A40" s="17" t="s">
        <v>145</v>
      </c>
      <c r="B40" s="18" t="s">
        <v>143</v>
      </c>
      <c r="C40" s="19" t="s">
        <v>144</v>
      </c>
      <c r="D40" s="80">
        <f t="shared" si="2"/>
        <v>9.7</v>
      </c>
      <c r="E40" s="71">
        <f t="shared" si="2"/>
        <v>9.7</v>
      </c>
      <c r="F40" s="64">
        <f t="shared" si="0"/>
        <v>1</v>
      </c>
    </row>
    <row r="41" spans="1:6" s="16" customFormat="1" ht="167.25" customHeight="1">
      <c r="A41" s="17" t="s">
        <v>147</v>
      </c>
      <c r="B41" s="18" t="s">
        <v>146</v>
      </c>
      <c r="C41" s="23" t="s">
        <v>144</v>
      </c>
      <c r="D41" s="42">
        <v>9.7</v>
      </c>
      <c r="E41" s="56">
        <v>9.7</v>
      </c>
      <c r="F41" s="64">
        <f t="shared" si="0"/>
        <v>1</v>
      </c>
    </row>
    <row r="42" spans="1:6" s="16" customFormat="1" ht="38.25" customHeight="1">
      <c r="A42" s="4" t="s">
        <v>111</v>
      </c>
      <c r="B42" s="34" t="s">
        <v>33</v>
      </c>
      <c r="C42" s="35" t="s">
        <v>34</v>
      </c>
      <c r="D42" s="9">
        <f>SUM(D43+D44)</f>
        <v>3004.4999999999995</v>
      </c>
      <c r="E42" s="87">
        <f>SUM(E43+E44)</f>
        <v>4722.200000000001</v>
      </c>
      <c r="F42" s="62">
        <f t="shared" si="0"/>
        <v>1.5717091030121488</v>
      </c>
    </row>
    <row r="43" spans="1:6" s="27" customFormat="1" ht="102" customHeight="1">
      <c r="A43" s="12" t="s">
        <v>112</v>
      </c>
      <c r="B43" s="13" t="s">
        <v>87</v>
      </c>
      <c r="C43" s="14" t="s">
        <v>35</v>
      </c>
      <c r="D43" s="15">
        <v>131.1</v>
      </c>
      <c r="E43" s="88">
        <v>213.1</v>
      </c>
      <c r="F43" s="63">
        <f t="shared" si="0"/>
        <v>1.6254767353165522</v>
      </c>
    </row>
    <row r="44" spans="1:6" s="16" customFormat="1" ht="31.5" customHeight="1">
      <c r="A44" s="29" t="s">
        <v>148</v>
      </c>
      <c r="B44" s="13" t="s">
        <v>36</v>
      </c>
      <c r="C44" s="14" t="s">
        <v>37</v>
      </c>
      <c r="D44" s="36">
        <f>SUM(D45)</f>
        <v>2873.3999999999996</v>
      </c>
      <c r="E44" s="89">
        <f>SUM(E45)</f>
        <v>4509.1</v>
      </c>
      <c r="F44" s="63">
        <f t="shared" si="0"/>
        <v>1.5692559337370366</v>
      </c>
    </row>
    <row r="45" spans="1:6" s="16" customFormat="1" ht="86.25" customHeight="1">
      <c r="A45" s="17" t="s">
        <v>149</v>
      </c>
      <c r="B45" s="18" t="s">
        <v>38</v>
      </c>
      <c r="C45" s="19" t="s">
        <v>88</v>
      </c>
      <c r="D45" s="20">
        <f>SUM(D46+D47+D48+D49+D50+D51+D52)</f>
        <v>2873.3999999999996</v>
      </c>
      <c r="E45" s="90">
        <f>SUM(E46+E47+E49+E50+E51+E52+E48)</f>
        <v>4509.1</v>
      </c>
      <c r="F45" s="65">
        <f t="shared" si="0"/>
        <v>1.5692559337370366</v>
      </c>
    </row>
    <row r="46" spans="1:6" s="16" customFormat="1" ht="104.25" customHeight="1">
      <c r="A46" s="28" t="s">
        <v>150</v>
      </c>
      <c r="B46" s="22" t="s">
        <v>81</v>
      </c>
      <c r="C46" s="23" t="s">
        <v>98</v>
      </c>
      <c r="D46" s="24">
        <v>2383</v>
      </c>
      <c r="E46" s="53">
        <v>4006.6</v>
      </c>
      <c r="F46" s="64">
        <f t="shared" si="0"/>
        <v>1.6813260595887536</v>
      </c>
    </row>
    <row r="47" spans="1:6" s="16" customFormat="1" ht="101.25" customHeight="1">
      <c r="A47" s="28" t="s">
        <v>151</v>
      </c>
      <c r="B47" s="22" t="s">
        <v>82</v>
      </c>
      <c r="C47" s="23" t="s">
        <v>98</v>
      </c>
      <c r="D47" s="24">
        <v>54</v>
      </c>
      <c r="E47" s="53">
        <v>54</v>
      </c>
      <c r="F47" s="64">
        <f t="shared" si="0"/>
        <v>1</v>
      </c>
    </row>
    <row r="48" spans="1:6" s="16" customFormat="1" ht="101.25" customHeight="1">
      <c r="A48" s="28" t="s">
        <v>152</v>
      </c>
      <c r="B48" s="22" t="s">
        <v>175</v>
      </c>
      <c r="C48" s="23" t="s">
        <v>98</v>
      </c>
      <c r="D48" s="24">
        <v>20</v>
      </c>
      <c r="E48" s="53">
        <v>20</v>
      </c>
      <c r="F48" s="64">
        <f t="shared" si="0"/>
        <v>1</v>
      </c>
    </row>
    <row r="49" spans="1:6" s="16" customFormat="1" ht="108" customHeight="1">
      <c r="A49" s="28" t="s">
        <v>153</v>
      </c>
      <c r="B49" s="22" t="s">
        <v>92</v>
      </c>
      <c r="C49" s="23" t="s">
        <v>98</v>
      </c>
      <c r="D49" s="24">
        <v>326.2</v>
      </c>
      <c r="E49" s="53">
        <v>326.2</v>
      </c>
      <c r="F49" s="64">
        <f t="shared" si="0"/>
        <v>1</v>
      </c>
    </row>
    <row r="50" spans="1:6" s="16" customFormat="1" ht="102" customHeight="1">
      <c r="A50" s="28" t="s">
        <v>154</v>
      </c>
      <c r="B50" s="22" t="s">
        <v>83</v>
      </c>
      <c r="C50" s="23" t="s">
        <v>98</v>
      </c>
      <c r="D50" s="24">
        <v>25</v>
      </c>
      <c r="E50" s="53">
        <v>24</v>
      </c>
      <c r="F50" s="64">
        <f t="shared" si="0"/>
        <v>0.96</v>
      </c>
    </row>
    <row r="51" spans="1:6" s="33" customFormat="1" ht="84" customHeight="1">
      <c r="A51" s="28" t="s">
        <v>155</v>
      </c>
      <c r="B51" s="22" t="s">
        <v>39</v>
      </c>
      <c r="C51" s="23" t="s">
        <v>40</v>
      </c>
      <c r="D51" s="24">
        <v>59</v>
      </c>
      <c r="E51" s="56">
        <v>68.1</v>
      </c>
      <c r="F51" s="64">
        <f t="shared" si="0"/>
        <v>1.1542372881355931</v>
      </c>
    </row>
    <row r="52" spans="1:6" s="33" customFormat="1" ht="83.25" customHeight="1">
      <c r="A52" s="28" t="s">
        <v>176</v>
      </c>
      <c r="B52" s="22" t="s">
        <v>137</v>
      </c>
      <c r="C52" s="23" t="s">
        <v>138</v>
      </c>
      <c r="D52" s="24">
        <v>6.2</v>
      </c>
      <c r="E52" s="56">
        <v>10.2</v>
      </c>
      <c r="F52" s="64">
        <f t="shared" si="0"/>
        <v>1.6451612903225805</v>
      </c>
    </row>
    <row r="53" spans="1:6" s="33" customFormat="1" ht="26.25" customHeight="1">
      <c r="A53" s="74" t="s">
        <v>156</v>
      </c>
      <c r="B53" s="43" t="s">
        <v>41</v>
      </c>
      <c r="C53" s="44" t="s">
        <v>42</v>
      </c>
      <c r="D53" s="11">
        <f>D54</f>
        <v>50</v>
      </c>
      <c r="E53" s="91">
        <f>E54</f>
        <v>2</v>
      </c>
      <c r="F53" s="62">
        <f t="shared" si="0"/>
        <v>0.04</v>
      </c>
    </row>
    <row r="54" spans="1:6" s="10" customFormat="1" ht="19.5" customHeight="1">
      <c r="A54" s="75" t="s">
        <v>157</v>
      </c>
      <c r="B54" s="45" t="s">
        <v>54</v>
      </c>
      <c r="C54" s="46" t="s">
        <v>55</v>
      </c>
      <c r="D54" s="15">
        <f>D55</f>
        <v>50</v>
      </c>
      <c r="E54" s="92">
        <f>E55</f>
        <v>2</v>
      </c>
      <c r="F54" s="63">
        <f t="shared" si="0"/>
        <v>0.04</v>
      </c>
    </row>
    <row r="55" spans="1:6" s="10" customFormat="1" ht="48.75" customHeight="1">
      <c r="A55" s="76" t="s">
        <v>158</v>
      </c>
      <c r="B55" s="47" t="s">
        <v>43</v>
      </c>
      <c r="C55" s="48" t="s">
        <v>89</v>
      </c>
      <c r="D55" s="20">
        <v>50</v>
      </c>
      <c r="E55" s="86">
        <v>2</v>
      </c>
      <c r="F55" s="65">
        <f t="shared" si="0"/>
        <v>0.04</v>
      </c>
    </row>
    <row r="56" spans="1:6" s="49" customFormat="1" ht="21" customHeight="1">
      <c r="A56" s="4" t="s">
        <v>11</v>
      </c>
      <c r="B56" s="7" t="s">
        <v>44</v>
      </c>
      <c r="C56" s="8" t="s">
        <v>45</v>
      </c>
      <c r="D56" s="11">
        <f>SUM(D57)</f>
        <v>113173.20000000001</v>
      </c>
      <c r="E56" s="91">
        <f>SUM(E57)</f>
        <v>112674.80000000002</v>
      </c>
      <c r="F56" s="62">
        <f t="shared" si="0"/>
        <v>0.9955961305326704</v>
      </c>
    </row>
    <row r="57" spans="1:6" s="16" customFormat="1" ht="53.25" customHeight="1">
      <c r="A57" s="4" t="s">
        <v>0</v>
      </c>
      <c r="B57" s="34" t="s">
        <v>46</v>
      </c>
      <c r="C57" s="35" t="s">
        <v>53</v>
      </c>
      <c r="D57" s="11">
        <f>SUM(D58+D63)</f>
        <v>113173.20000000001</v>
      </c>
      <c r="E57" s="91">
        <f>SUM(E58+E63)</f>
        <v>112674.80000000002</v>
      </c>
      <c r="F57" s="62">
        <f t="shared" si="0"/>
        <v>0.9955961305326704</v>
      </c>
    </row>
    <row r="58" spans="1:6" s="16" customFormat="1" ht="36" customHeight="1">
      <c r="A58" s="12" t="s">
        <v>1</v>
      </c>
      <c r="B58" s="13" t="s">
        <v>166</v>
      </c>
      <c r="C58" s="14" t="s">
        <v>93</v>
      </c>
      <c r="D58" s="15">
        <f>D59+D61</f>
        <v>15883.900000000001</v>
      </c>
      <c r="E58" s="92">
        <f>E59+E61</f>
        <v>15883.900000000001</v>
      </c>
      <c r="F58" s="63">
        <f t="shared" si="0"/>
        <v>1</v>
      </c>
    </row>
    <row r="59" spans="1:6" s="16" customFormat="1" ht="35.25" customHeight="1">
      <c r="A59" s="17" t="s">
        <v>2</v>
      </c>
      <c r="B59" s="18" t="s">
        <v>167</v>
      </c>
      <c r="C59" s="19" t="s">
        <v>169</v>
      </c>
      <c r="D59" s="20">
        <f>SUM(D60)</f>
        <v>14502.7</v>
      </c>
      <c r="E59" s="90">
        <f>SUM(E60)</f>
        <v>14502.7</v>
      </c>
      <c r="F59" s="65">
        <f t="shared" si="0"/>
        <v>1</v>
      </c>
    </row>
    <row r="60" spans="1:6" s="33" customFormat="1" ht="63.75" customHeight="1">
      <c r="A60" s="28" t="s">
        <v>3</v>
      </c>
      <c r="B60" s="51" t="s">
        <v>168</v>
      </c>
      <c r="C60" s="52" t="s">
        <v>170</v>
      </c>
      <c r="D60" s="53">
        <v>14502.7</v>
      </c>
      <c r="E60" s="53">
        <v>14502.7</v>
      </c>
      <c r="F60" s="64">
        <f t="shared" si="0"/>
        <v>1</v>
      </c>
    </row>
    <row r="61" spans="1:6" s="33" customFormat="1" ht="20.25" customHeight="1">
      <c r="A61" s="28" t="s">
        <v>12</v>
      </c>
      <c r="B61" s="51" t="s">
        <v>171</v>
      </c>
      <c r="C61" s="52" t="s">
        <v>172</v>
      </c>
      <c r="D61" s="53">
        <f>SUM(D62)</f>
        <v>1381.2</v>
      </c>
      <c r="E61" s="53">
        <f>SUM(E62)</f>
        <v>1381.2</v>
      </c>
      <c r="F61" s="64">
        <f t="shared" si="0"/>
        <v>1</v>
      </c>
    </row>
    <row r="62" spans="1:6" s="33" customFormat="1" ht="48" customHeight="1">
      <c r="A62" s="28" t="s">
        <v>15</v>
      </c>
      <c r="B62" s="51" t="s">
        <v>173</v>
      </c>
      <c r="C62" s="52" t="s">
        <v>174</v>
      </c>
      <c r="D62" s="53">
        <v>1381.2</v>
      </c>
      <c r="E62" s="53">
        <v>1381.2</v>
      </c>
      <c r="F62" s="64">
        <f t="shared" si="0"/>
        <v>1</v>
      </c>
    </row>
    <row r="63" spans="1:6" s="25" customFormat="1" ht="37.5" customHeight="1">
      <c r="A63" s="12" t="s">
        <v>4</v>
      </c>
      <c r="B63" s="13" t="s">
        <v>99</v>
      </c>
      <c r="C63" s="14" t="s">
        <v>94</v>
      </c>
      <c r="D63" s="36">
        <f>SUM(D64+D69)</f>
        <v>97289.3</v>
      </c>
      <c r="E63" s="89">
        <f>SUM(E64+E69)</f>
        <v>96790.90000000001</v>
      </c>
      <c r="F63" s="63">
        <f t="shared" si="0"/>
        <v>0.9948771344844706</v>
      </c>
    </row>
    <row r="64" spans="1:6" s="33" customFormat="1" ht="51" customHeight="1">
      <c r="A64" s="26" t="s">
        <v>5</v>
      </c>
      <c r="B64" s="54" t="s">
        <v>100</v>
      </c>
      <c r="C64" s="19" t="s">
        <v>47</v>
      </c>
      <c r="D64" s="20">
        <f>D65</f>
        <v>72353.8</v>
      </c>
      <c r="E64" s="90">
        <f>E65</f>
        <v>72329.8</v>
      </c>
      <c r="F64" s="65">
        <f t="shared" si="0"/>
        <v>0.9996682966202189</v>
      </c>
    </row>
    <row r="65" spans="1:6" s="25" customFormat="1" ht="82.5" customHeight="1">
      <c r="A65" s="21" t="s">
        <v>76</v>
      </c>
      <c r="B65" s="55" t="s">
        <v>101</v>
      </c>
      <c r="C65" s="23" t="s">
        <v>90</v>
      </c>
      <c r="D65" s="24">
        <f>SUM(D66:D68)</f>
        <v>72353.8</v>
      </c>
      <c r="E65" s="93">
        <f>SUM(E66:E68)</f>
        <v>72329.8</v>
      </c>
      <c r="F65" s="64">
        <f t="shared" si="0"/>
        <v>0.9996682966202189</v>
      </c>
    </row>
    <row r="66" spans="1:6" s="25" customFormat="1" ht="98.25" customHeight="1">
      <c r="A66" s="50" t="s">
        <v>121</v>
      </c>
      <c r="B66" s="51" t="s">
        <v>102</v>
      </c>
      <c r="C66" s="52" t="s">
        <v>56</v>
      </c>
      <c r="D66" s="56">
        <v>5050.6</v>
      </c>
      <c r="E66" s="82">
        <v>5026.6</v>
      </c>
      <c r="F66" s="64">
        <f t="shared" si="0"/>
        <v>0.9952480893359205</v>
      </c>
    </row>
    <row r="67" spans="1:6" s="25" customFormat="1" ht="136.5" customHeight="1">
      <c r="A67" s="50" t="s">
        <v>122</v>
      </c>
      <c r="B67" s="51" t="s">
        <v>103</v>
      </c>
      <c r="C67" s="52" t="s">
        <v>48</v>
      </c>
      <c r="D67" s="53">
        <v>7.2</v>
      </c>
      <c r="E67" s="82">
        <v>7.2</v>
      </c>
      <c r="F67" s="64">
        <f t="shared" si="0"/>
        <v>1</v>
      </c>
    </row>
    <row r="68" spans="1:6" s="10" customFormat="1" ht="94.5" customHeight="1">
      <c r="A68" s="50" t="s">
        <v>123</v>
      </c>
      <c r="B68" s="51" t="s">
        <v>104</v>
      </c>
      <c r="C68" s="52" t="s">
        <v>49</v>
      </c>
      <c r="D68" s="53">
        <v>67296</v>
      </c>
      <c r="E68" s="53">
        <v>67296</v>
      </c>
      <c r="F68" s="64">
        <f t="shared" si="0"/>
        <v>1</v>
      </c>
    </row>
    <row r="69" spans="1:6" ht="72" customHeight="1">
      <c r="A69" s="17" t="s">
        <v>124</v>
      </c>
      <c r="B69" s="18" t="s">
        <v>105</v>
      </c>
      <c r="C69" s="19" t="s">
        <v>106</v>
      </c>
      <c r="D69" s="37">
        <f>D70</f>
        <v>24935.5</v>
      </c>
      <c r="E69" s="85">
        <f>E70</f>
        <v>24461.100000000002</v>
      </c>
      <c r="F69" s="65">
        <f t="shared" si="0"/>
        <v>0.9809749152814262</v>
      </c>
    </row>
    <row r="70" spans="1:8" ht="96" customHeight="1">
      <c r="A70" s="28" t="s">
        <v>125</v>
      </c>
      <c r="B70" s="22" t="s">
        <v>107</v>
      </c>
      <c r="C70" s="23" t="s">
        <v>91</v>
      </c>
      <c r="D70" s="38">
        <f>SUM(D71+D72)</f>
        <v>24935.5</v>
      </c>
      <c r="E70" s="53">
        <f>SUM(E71+E72)</f>
        <v>24461.100000000002</v>
      </c>
      <c r="F70" s="64">
        <f t="shared" si="0"/>
        <v>0.9809749152814262</v>
      </c>
      <c r="H70" s="57"/>
    </row>
    <row r="71" spans="1:6" ht="67.5" customHeight="1">
      <c r="A71" s="50" t="s">
        <v>126</v>
      </c>
      <c r="B71" s="51" t="s">
        <v>108</v>
      </c>
      <c r="C71" s="52" t="s">
        <v>50</v>
      </c>
      <c r="D71" s="53">
        <v>16790</v>
      </c>
      <c r="E71" s="82">
        <v>16478.9</v>
      </c>
      <c r="F71" s="64">
        <f t="shared" si="0"/>
        <v>0.9814711137581895</v>
      </c>
    </row>
    <row r="72" spans="1:6" ht="69" customHeight="1">
      <c r="A72" s="50" t="s">
        <v>127</v>
      </c>
      <c r="B72" s="51" t="s">
        <v>109</v>
      </c>
      <c r="C72" s="52" t="s">
        <v>51</v>
      </c>
      <c r="D72" s="56">
        <v>8145.5</v>
      </c>
      <c r="E72" s="82">
        <v>7982.2</v>
      </c>
      <c r="F72" s="64">
        <f t="shared" si="0"/>
        <v>0.9799521208028973</v>
      </c>
    </row>
    <row r="73" spans="1:6" ht="15.75">
      <c r="A73" s="94" t="s">
        <v>128</v>
      </c>
      <c r="B73" s="95"/>
      <c r="C73" s="96"/>
      <c r="D73" s="9">
        <f>SUM(D56+D8)</f>
        <v>335649.1</v>
      </c>
      <c r="E73" s="9">
        <f>SUM(E56+E8)</f>
        <v>344707.70000000007</v>
      </c>
      <c r="F73" s="62">
        <f>E73/D73</f>
        <v>1.0269883041545473</v>
      </c>
    </row>
    <row r="74" ht="15">
      <c r="A74" s="2"/>
    </row>
    <row r="75" ht="15">
      <c r="C75" s="58"/>
    </row>
    <row r="76" spans="1:4" s="68" customFormat="1" ht="15">
      <c r="A76" s="98"/>
      <c r="B76" s="98"/>
      <c r="C76" s="98"/>
      <c r="D76" s="98"/>
    </row>
    <row r="77" ht="15">
      <c r="C77" s="58"/>
    </row>
    <row r="78" ht="15">
      <c r="C78" s="58"/>
    </row>
    <row r="79" ht="15">
      <c r="C79" s="58"/>
    </row>
    <row r="80" ht="15">
      <c r="C80" s="58"/>
    </row>
    <row r="81" ht="15">
      <c r="C81" s="58"/>
    </row>
    <row r="82" ht="15">
      <c r="C82" s="58"/>
    </row>
    <row r="83" ht="15">
      <c r="C83" s="58"/>
    </row>
    <row r="84" ht="15">
      <c r="C84" s="58"/>
    </row>
    <row r="85" ht="15">
      <c r="C85" s="58"/>
    </row>
    <row r="86" ht="15">
      <c r="C86" s="58"/>
    </row>
    <row r="87" ht="15">
      <c r="C87" s="58"/>
    </row>
    <row r="88" ht="15">
      <c r="C88" s="58"/>
    </row>
    <row r="89" spans="1:3" ht="15">
      <c r="A89" s="2"/>
      <c r="C89" s="58"/>
    </row>
    <row r="90" spans="1:3" ht="15">
      <c r="A90" s="2"/>
      <c r="C90" s="58"/>
    </row>
  </sheetData>
  <sheetProtection/>
  <mergeCells count="6">
    <mergeCell ref="A73:C73"/>
    <mergeCell ref="A5:F5"/>
    <mergeCell ref="A4:F4"/>
    <mergeCell ref="A76:D76"/>
    <mergeCell ref="C1:F1"/>
    <mergeCell ref="C2:F2"/>
  </mergeCells>
  <printOptions/>
  <pageMargins left="0.3937007874015748" right="0" top="0.1968503937007874" bottom="0.1968503937007874" header="0" footer="0"/>
  <pageSetup fitToHeight="11" horizontalDpi="180" verticalDpi="18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2011-09-09T10:43:07Z</cp:lastPrinted>
  <dcterms:created xsi:type="dcterms:W3CDTF">2006-09-28T05:33:49Z</dcterms:created>
  <dcterms:modified xsi:type="dcterms:W3CDTF">2020-11-20T08:44:40Z</dcterms:modified>
  <cp:category/>
  <cp:version/>
  <cp:contentType/>
  <cp:contentStatus/>
</cp:coreProperties>
</file>